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E6751D99-8473-41C3-B28F-5F4504D350F9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calcPr calcId="181029"/>
  <fileRecoveryPr autoRecover="0"/>
</workbook>
</file>

<file path=xl/calcChain.xml><?xml version="1.0" encoding="utf-8"?>
<calcChain xmlns="http://schemas.openxmlformats.org/spreadsheetml/2006/main">
  <c r="E18" i="1" l="1"/>
  <c r="D18" i="1"/>
  <c r="F16" i="1" l="1"/>
  <c r="F44" i="1" l="1"/>
  <c r="F53" i="1" s="1"/>
  <c r="E44" i="1"/>
  <c r="E53" i="1" s="1"/>
  <c r="F15" i="1" l="1"/>
  <c r="F13" i="1"/>
  <c r="B20" i="1"/>
  <c r="C20" i="1"/>
  <c r="E20" i="1" s="1"/>
  <c r="D20" i="1" l="1"/>
  <c r="F20" i="1"/>
  <c r="B24" i="1"/>
  <c r="B23" i="1"/>
  <c r="B21" i="1"/>
  <c r="C24" i="1"/>
  <c r="C23" i="1"/>
  <c r="C22" i="1"/>
  <c r="C21" i="1"/>
  <c r="C12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22" i="1" l="1"/>
  <c r="E22" i="1"/>
  <c r="D22" i="1"/>
  <c r="D23" i="1"/>
  <c r="F23" i="1"/>
  <c r="E23" i="1"/>
  <c r="F21" i="1"/>
  <c r="E21" i="1"/>
  <c r="D21" i="1"/>
  <c r="E24" i="1"/>
  <c r="D24" i="1"/>
  <c r="F24" i="1"/>
  <c r="F4" i="8"/>
  <c r="F5" i="8" s="1"/>
  <c r="E4" i="8"/>
  <c r="D26" i="1" l="1"/>
  <c r="E5" i="8"/>
  <c r="B10" i="8"/>
  <c r="E26" i="1" l="1"/>
  <c r="F14" i="1"/>
  <c r="F18" i="1" s="1"/>
  <c r="F26" i="1" s="1"/>
</calcChain>
</file>

<file path=xl/sharedStrings.xml><?xml version="1.0" encoding="utf-8"?>
<sst xmlns="http://schemas.openxmlformats.org/spreadsheetml/2006/main" count="106" uniqueCount="90">
  <si>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</si>
  <si>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</si>
  <si>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</si>
  <si>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</si>
  <si>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</si>
  <si>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</si>
  <si>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</si>
  <si>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</si>
  <si>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</si>
  <si>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</si>
  <si>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</si>
  <si>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</si>
  <si>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</si>
  <si>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</si>
  <si>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</si>
  <si>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</si>
  <si>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</si>
  <si>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</si>
  <si>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</si>
  <si>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</si>
  <si>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</si>
  <si>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</si>
  <si>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</si>
  <si>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</si>
  <si>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</si>
  <si>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</si>
  <si>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</si>
  <si>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</si>
  <si>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</si>
  <si>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</si>
  <si>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</si>
  <si>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</si>
  <si>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</si>
  <si>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</si>
  <si>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</si>
  <si>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</si>
  <si>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</si>
  <si>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</si>
  <si>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</si>
  <si>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</si>
  <si>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</si>
  <si>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</si>
  <si>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</si>
  <si>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</si>
  <si>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</si>
  <si>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</si>
  <si>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</si>
  <si>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</si>
  <si>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</si>
  <si>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</si>
  <si>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</si>
  <si>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</si>
  <si>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</si>
  <si>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</si>
  <si>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</si>
  <si>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</si>
  <si>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</si>
  <si>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</si>
  <si>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</si>
  <si>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</si>
  <si>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</si>
  <si>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</si>
  <si>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</si>
  <si>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</si>
  <si>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</si>
  <si>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</si>
  <si>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</si>
  <si>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</si>
  <si>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</si>
  <si>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Devengado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</si>
  <si>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</si>
  <si>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</si>
  <si>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</si>
  <si>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</si>
  <si>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</si>
  <si>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</si>
  <si>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</si>
  <si>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Otros Instrumentos de Deuda</t>
  </si>
  <si>
    <t>INTERESES POR ARRENDAMIENTOS FINANCIEROS NACIONALES</t>
  </si>
  <si>
    <t>INTERESES POR ARRENDAMIENTOS FINANCIEROS INTERNACIONALES</t>
  </si>
  <si>
    <t>Total Intereses Otros Instrumentos de Deuda</t>
  </si>
  <si>
    <t>TOTAL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</si>
  <si>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</si>
  <si>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</si>
  <si>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</si>
  <si>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</si>
  <si>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</si>
  <si>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</si>
  <si>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Total Intereses Créditos Bancarios</t>
  </si>
  <si>
    <t>Periodo de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</si>
</sst>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000"/>
    <numFmt numFmtId="165" formatCode="#,##0.00_ ;\(#,##0.00\)\ "/>
    <numFmt numFmtId="166" formatCode="&quot;$&quot;#,##0.0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40">
    <xf numFmtId="0" fontId="0" fillId="0" borderId="0"/>
    <xf numFmtId="0" fontId="8" fillId="0" borderId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1" applyNumberFormat="0" applyAlignment="0" applyProtection="0"/>
    <xf numFmtId="0" fontId="22" fillId="4" borderId="15" applyNumberFormat="0" applyAlignment="0" applyProtection="0"/>
    <xf numFmtId="0" fontId="15" fillId="4" borderId="11" applyNumberFormat="0" applyAlignment="0" applyProtection="0"/>
    <xf numFmtId="0" fontId="17" fillId="0" borderId="13" applyNumberFormat="0" applyFill="0" applyAlignment="0" applyProtection="0"/>
    <xf numFmtId="0" fontId="16" fillId="5" borderId="12" applyNumberFormat="0" applyAlignment="0" applyProtection="0"/>
    <xf numFmtId="0" fontId="32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2" applyNumberFormat="0" applyFill="0" applyAlignment="0" applyProtection="0"/>
    <xf numFmtId="4" fontId="23" fillId="9" borderId="16" applyNumberFormat="0" applyProtection="0">
      <alignment vertical="center"/>
    </xf>
    <xf numFmtId="4" fontId="24" fillId="9" borderId="16" applyNumberFormat="0" applyProtection="0">
      <alignment vertical="center"/>
    </xf>
    <xf numFmtId="4" fontId="23" fillId="9" borderId="16" applyNumberFormat="0" applyProtection="0">
      <alignment horizontal="left" vertical="center" indent="1"/>
    </xf>
    <xf numFmtId="0" fontId="23" fillId="9" borderId="16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6" applyNumberFormat="0" applyProtection="0">
      <alignment horizontal="right" vertical="center"/>
    </xf>
    <xf numFmtId="4" fontId="25" fillId="12" borderId="16" applyNumberFormat="0" applyProtection="0">
      <alignment horizontal="right" vertical="center"/>
    </xf>
    <xf numFmtId="4" fontId="25" fillId="13" borderId="16" applyNumberFormat="0" applyProtection="0">
      <alignment horizontal="right" vertical="center"/>
    </xf>
    <xf numFmtId="4" fontId="25" fillId="14" borderId="16" applyNumberFormat="0" applyProtection="0">
      <alignment horizontal="right" vertical="center"/>
    </xf>
    <xf numFmtId="4" fontId="25" fillId="15" borderId="16" applyNumberFormat="0" applyProtection="0">
      <alignment horizontal="right" vertical="center"/>
    </xf>
    <xf numFmtId="4" fontId="25" fillId="16" borderId="16" applyNumberFormat="0" applyProtection="0">
      <alignment horizontal="right" vertical="center"/>
    </xf>
    <xf numFmtId="4" fontId="25" fillId="17" borderId="16" applyNumberFormat="0" applyProtection="0">
      <alignment horizontal="right" vertical="center"/>
    </xf>
    <xf numFmtId="4" fontId="25" fillId="18" borderId="16" applyNumberFormat="0" applyProtection="0">
      <alignment horizontal="right" vertical="center"/>
    </xf>
    <xf numFmtId="4" fontId="25" fillId="19" borderId="16" applyNumberFormat="0" applyProtection="0">
      <alignment horizontal="right" vertical="center"/>
    </xf>
    <xf numFmtId="4" fontId="23" fillId="20" borderId="17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6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5" fillId="25" borderId="16" applyNumberFormat="0" applyProtection="0">
      <alignment vertical="center"/>
    </xf>
    <xf numFmtId="4" fontId="28" fillId="25" borderId="16" applyNumberFormat="0" applyProtection="0">
      <alignment vertical="center"/>
    </xf>
    <xf numFmtId="4" fontId="25" fillId="25" borderId="16" applyNumberFormat="0" applyProtection="0">
      <alignment horizontal="left" vertical="center" indent="1"/>
    </xf>
    <xf numFmtId="0" fontId="25" fillId="25" borderId="16" applyNumberFormat="0" applyProtection="0">
      <alignment horizontal="left" vertical="top" indent="1"/>
    </xf>
    <xf numFmtId="4" fontId="25" fillId="21" borderId="16" applyNumberFormat="0" applyProtection="0">
      <alignment horizontal="right" vertical="center"/>
    </xf>
    <xf numFmtId="4" fontId="28" fillId="21" borderId="16" applyNumberFormat="0" applyProtection="0">
      <alignment horizontal="right" vertical="center"/>
    </xf>
    <xf numFmtId="4" fontId="25" fillId="10" borderId="16" applyNumberFormat="0" applyProtection="0">
      <alignment horizontal="left" vertical="center" indent="1"/>
    </xf>
    <xf numFmtId="0" fontId="25" fillId="10" borderId="16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6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1" applyNumberFormat="0" applyAlignment="0" applyProtection="0"/>
    <xf numFmtId="0" fontId="22" fillId="4" borderId="15" applyNumberFormat="0" applyAlignment="0" applyProtection="0"/>
    <xf numFmtId="0" fontId="15" fillId="4" borderId="11" applyNumberFormat="0" applyAlignment="0" applyProtection="0"/>
    <xf numFmtId="0" fontId="17" fillId="0" borderId="13" applyNumberFormat="0" applyFill="0" applyAlignment="0" applyProtection="0"/>
    <xf numFmtId="0" fontId="16" fillId="5" borderId="12" applyNumberFormat="0" applyAlignment="0" applyProtection="0"/>
    <xf numFmtId="0" fontId="32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27" applyNumberFormat="0" applyAlignment="0" applyProtection="0"/>
    <xf numFmtId="0" fontId="49" fillId="55" borderId="28" applyNumberFormat="0" applyAlignment="0" applyProtection="0"/>
    <xf numFmtId="0" fontId="50" fillId="55" borderId="27" applyNumberFormat="0" applyAlignment="0" applyProtection="0"/>
    <xf numFmtId="0" fontId="51" fillId="0" borderId="29" applyNumberFormat="0" applyFill="0" applyAlignment="0" applyProtection="0"/>
    <xf numFmtId="0" fontId="52" fillId="56" borderId="30" applyNumberFormat="0" applyAlignment="0" applyProtection="0"/>
    <xf numFmtId="0" fontId="40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53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1" applyNumberFormat="0" applyAlignment="0" applyProtection="0"/>
    <xf numFmtId="0" fontId="22" fillId="4" borderId="15" applyNumberFormat="0" applyAlignment="0" applyProtection="0"/>
    <xf numFmtId="0" fontId="15" fillId="4" borderId="11" applyNumberFormat="0" applyAlignment="0" applyProtection="0"/>
    <xf numFmtId="0" fontId="17" fillId="0" borderId="13" applyNumberFormat="0" applyFill="0" applyAlignment="0" applyProtection="0"/>
    <xf numFmtId="0" fontId="16" fillId="5" borderId="12" applyNumberFormat="0" applyAlignment="0" applyProtection="0"/>
    <xf numFmtId="0" fontId="32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8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14" fillId="3" borderId="0" applyNumberFormat="0" applyBorder="0" applyAlignment="0" applyProtection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40" fillId="2" borderId="36" xfId="64" applyFont="1" applyFill="1" applyBorder="1" applyAlignment="1">
      <alignment horizontal="center"/>
    </xf>
    <xf numFmtId="0" fontId="12" fillId="2" borderId="33" xfId="64" applyFont="1" applyFill="1" applyBorder="1" applyAlignment="1">
      <alignment horizontal="center"/>
    </xf>
    <xf numFmtId="0" fontId="37" fillId="2" borderId="0" xfId="0" quotePrefix="1" applyFont="1" applyFill="1" applyAlignment="1"/>
    <xf numFmtId="14" fontId="37" fillId="2" borderId="0" xfId="0" quotePrefix="1" applyNumberFormat="1" applyFont="1" applyFill="1" applyAlignment="1"/>
    <xf numFmtId="0" fontId="37" fillId="2" borderId="0" xfId="0" applyFont="1" applyFill="1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6" xfId="53" quotePrefix="1" applyNumberFormat="1">
      <alignment horizontal="left" vertical="center" indent="1"/>
    </xf>
    <xf numFmtId="3" fontId="25" fillId="21" borderId="16" xfId="51" applyNumberFormat="1">
      <alignment horizontal="right" vertical="center"/>
    </xf>
    <xf numFmtId="0" fontId="23" fillId="9" borderId="16" xfId="20" quotePrefix="1" applyNumberFormat="1">
      <alignment horizontal="left" vertical="center" indent="1"/>
    </xf>
    <xf numFmtId="3" fontId="23" fillId="9" borderId="16" xfId="18" applyNumberFormat="1">
      <alignment vertical="center"/>
    </xf>
    <xf numFmtId="0" fontId="25" fillId="10" borderId="16" xfId="53" quotePrefix="1" applyNumberFormat="1" applyAlignment="1">
      <alignment horizontal="left" vertical="center" wrapText="1" indent="1"/>
    </xf>
    <xf numFmtId="4" fontId="23" fillId="9" borderId="16" xfId="18" applyNumberFormat="1">
      <alignment vertical="center"/>
    </xf>
    <xf numFmtId="164" fontId="23" fillId="9" borderId="16" xfId="18" applyNumberFormat="1">
      <alignment vertical="center"/>
    </xf>
    <xf numFmtId="164" fontId="25" fillId="21" borderId="16" xfId="51" applyNumberFormat="1">
      <alignment horizontal="right" vertical="center"/>
    </xf>
    <xf numFmtId="4" fontId="25" fillId="21" borderId="16" xfId="51" applyNumberFormat="1">
      <alignment horizontal="right" vertical="center"/>
    </xf>
    <xf numFmtId="0" fontId="8" fillId="0" borderId="0" xfId="0" applyFont="1"/>
    <xf numFmtId="0" fontId="0" fillId="2" borderId="40" xfId="0" applyFill="1" applyBorder="1"/>
    <xf numFmtId="4" fontId="13" fillId="2" borderId="18" xfId="64" applyNumberFormat="1" applyFont="1" applyFill="1" applyBorder="1" applyAlignment="1">
      <alignment horizontal="center"/>
    </xf>
    <xf numFmtId="0" fontId="54" fillId="2" borderId="42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5" fillId="0" borderId="0" xfId="231" applyFont="1" applyAlignment="1">
      <alignment vertical="top"/>
    </xf>
    <xf numFmtId="0" fontId="55" fillId="0" borderId="0" xfId="231" quotePrefix="1" applyFont="1" applyAlignment="1">
      <alignment vertical="top"/>
    </xf>
    <xf numFmtId="0" fontId="54" fillId="2" borderId="39" xfId="64" applyFont="1" applyFill="1" applyBorder="1" applyAlignment="1">
      <alignment horizontal="left" wrapText="1"/>
    </xf>
    <xf numFmtId="165" fontId="13" fillId="2" borderId="43" xfId="64" applyNumberFormat="1" applyFont="1" applyFill="1" applyBorder="1" applyAlignment="1">
      <alignment horizontal="center"/>
    </xf>
    <xf numFmtId="165" fontId="11" fillId="2" borderId="34" xfId="64" applyNumberFormat="1" applyFont="1" applyFill="1" applyBorder="1" applyAlignment="1">
      <alignment horizontal="center"/>
    </xf>
    <xf numFmtId="4" fontId="11" fillId="2" borderId="38" xfId="64" applyNumberFormat="1" applyFont="1" applyFill="1" applyBorder="1" applyAlignment="1">
      <alignment horizontal="center"/>
    </xf>
    <xf numFmtId="4" fontId="13" fillId="2" borderId="18" xfId="236" applyNumberFormat="1" applyFont="1" applyFill="1" applyBorder="1" applyAlignment="1">
      <alignment horizontal="center" vertical="center"/>
    </xf>
    <xf numFmtId="4" fontId="13" fillId="2" borderId="43" xfId="236" applyNumberFormat="1" applyFont="1" applyFill="1" applyBorder="1" applyAlignment="1">
      <alignment horizontal="center" vertical="center"/>
    </xf>
    <xf numFmtId="4" fontId="7" fillId="2" borderId="18" xfId="236" applyNumberFormat="1" applyFont="1" applyFill="1" applyBorder="1" applyAlignment="1">
      <alignment horizontal="center"/>
    </xf>
    <xf numFmtId="166" fontId="8" fillId="2" borderId="38" xfId="232" applyNumberFormat="1" applyFill="1" applyBorder="1" applyAlignment="1">
      <alignment horizontal="center"/>
    </xf>
    <xf numFmtId="166" fontId="13" fillId="2" borderId="34" xfId="232" applyNumberFormat="1" applyFont="1" applyFill="1" applyBorder="1" applyAlignment="1">
      <alignment horizontal="center"/>
    </xf>
    <xf numFmtId="0" fontId="40" fillId="2" borderId="33" xfId="232" applyFont="1" applyFill="1" applyBorder="1" applyAlignment="1">
      <alignment horizontal="center" vertical="center"/>
    </xf>
    <xf numFmtId="0" fontId="40" fillId="2" borderId="45" xfId="232" applyFont="1" applyFill="1" applyBorder="1" applyAlignment="1">
      <alignment horizontal="center" vertical="center"/>
    </xf>
    <xf numFmtId="4" fontId="40" fillId="2" borderId="42" xfId="232" applyNumberFormat="1" applyFont="1" applyFill="1" applyBorder="1" applyAlignment="1">
      <alignment horizontal="center"/>
    </xf>
    <xf numFmtId="4" fontId="8" fillId="2" borderId="43" xfId="232" applyNumberFormat="1" applyFill="1" applyBorder="1" applyAlignment="1">
      <alignment horizontal="center"/>
    </xf>
    <xf numFmtId="4" fontId="7" fillId="2" borderId="42" xfId="232" applyNumberFormat="1" applyFont="1" applyFill="1" applyBorder="1" applyAlignment="1">
      <alignment horizontal="center"/>
    </xf>
    <xf numFmtId="4" fontId="7" fillId="2" borderId="41" xfId="232" applyNumberFormat="1" applyFont="1" applyFill="1" applyBorder="1" applyAlignment="1">
      <alignment horizontal="center"/>
    </xf>
    <xf numFmtId="166" fontId="8" fillId="2" borderId="34" xfId="232" applyNumberFormat="1" applyFill="1" applyBorder="1" applyAlignment="1">
      <alignment horizontal="center"/>
    </xf>
    <xf numFmtId="166" fontId="8" fillId="2" borderId="46" xfId="232" applyNumberFormat="1" applyFill="1" applyBorder="1" applyAlignment="1">
      <alignment horizontal="center"/>
    </xf>
    <xf numFmtId="4" fontId="7" fillId="2" borderId="10" xfId="232" applyNumberFormat="1" applyFont="1" applyFill="1" applyBorder="1" applyAlignment="1">
      <alignment horizontal="center"/>
    </xf>
    <xf numFmtId="0" fontId="0" fillId="2" borderId="45" xfId="0" applyFill="1" applyBorder="1"/>
    <xf numFmtId="0" fontId="0" fillId="2" borderId="42" xfId="0" applyFill="1" applyBorder="1"/>
    <xf numFmtId="0" fontId="0" fillId="2" borderId="46" xfId="0" applyFill="1" applyBorder="1"/>
    <xf numFmtId="0" fontId="0" fillId="2" borderId="52" xfId="0" applyFill="1" applyBorder="1"/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7" fillId="0" borderId="0" xfId="239" applyNumberFormat="1"/>
    <xf numFmtId="0" fontId="7" fillId="58" borderId="8" xfId="64" applyFont="1" applyFill="1" applyBorder="1" applyAlignment="1">
      <alignment horizontal="center" wrapText="1"/>
    </xf>
    <xf numFmtId="0" fontId="7" fillId="58" borderId="8" xfId="64" applyFont="1" applyFill="1" applyBorder="1" applyAlignment="1">
      <alignment horizontal="center" vertical="center" wrapText="1"/>
    </xf>
    <xf numFmtId="0" fontId="7" fillId="58" borderId="10" xfId="64" applyFont="1" applyFill="1" applyBorder="1" applyAlignment="1">
      <alignment horizontal="center" wrapText="1"/>
    </xf>
    <xf numFmtId="0" fontId="7" fillId="58" borderId="9" xfId="64" applyFont="1" applyFill="1" applyBorder="1" applyAlignment="1">
      <alignment horizontal="center"/>
    </xf>
    <xf numFmtId="0" fontId="7" fillId="58" borderId="0" xfId="64" applyFont="1" applyFill="1" applyBorder="1" applyAlignment="1">
      <alignment horizontal="center" wrapText="1"/>
    </xf>
    <xf numFmtId="0" fontId="7" fillId="58" borderId="10" xfId="64" applyFont="1" applyFill="1" applyBorder="1" applyAlignment="1">
      <alignment horizontal="center" vertical="center"/>
    </xf>
    <xf numFmtId="0" fontId="7" fillId="59" borderId="47" xfId="232" applyFont="1" applyFill="1" applyBorder="1" applyAlignment="1">
      <alignment vertical="center"/>
    </xf>
    <xf numFmtId="0" fontId="7" fillId="59" borderId="48" xfId="232" applyFont="1" applyFill="1" applyBorder="1" applyAlignment="1">
      <alignment vertical="center"/>
    </xf>
    <xf numFmtId="0" fontId="0" fillId="2" borderId="55" xfId="0" applyFill="1" applyBorder="1"/>
    <xf numFmtId="4" fontId="13" fillId="2" borderId="56" xfId="236" applyNumberFormat="1" applyFont="1" applyFill="1" applyBorder="1" applyAlignment="1">
      <alignment horizontal="center" vertical="center"/>
    </xf>
    <xf numFmtId="4" fontId="13" fillId="2" borderId="57" xfId="236" applyNumberFormat="1" applyFont="1" applyFill="1" applyBorder="1" applyAlignment="1">
      <alignment horizontal="center" vertical="center"/>
    </xf>
    <xf numFmtId="0" fontId="54" fillId="2" borderId="58" xfId="64" applyFont="1" applyFill="1" applyBorder="1" applyAlignment="1">
      <alignment horizontal="left" wrapText="1"/>
    </xf>
    <xf numFmtId="4" fontId="7" fillId="2" borderId="43" xfId="236" applyNumberFormat="1" applyFont="1" applyFill="1" applyBorder="1" applyAlignment="1">
      <alignment horizontal="center"/>
    </xf>
    <xf numFmtId="4" fontId="13" fillId="2" borderId="43" xfId="64" applyNumberFormat="1" applyFont="1" applyFill="1" applyBorder="1" applyAlignment="1">
      <alignment horizontal="center"/>
    </xf>
    <xf numFmtId="4" fontId="13" fillId="2" borderId="34" xfId="64" applyNumberFormat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8" fillId="2" borderId="35" xfId="64" applyFill="1" applyBorder="1" applyAlignment="1">
      <alignment horizontal="center"/>
    </xf>
    <xf numFmtId="0" fontId="8" fillId="2" borderId="36" xfId="64" applyFill="1" applyBorder="1" applyAlignment="1">
      <alignment horizontal="center"/>
    </xf>
    <xf numFmtId="0" fontId="7" fillId="2" borderId="37" xfId="64" applyFont="1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6" xfId="64" applyFont="1" applyFill="1" applyBorder="1" applyAlignment="1">
      <alignment horizontal="center" vertical="center"/>
    </xf>
    <xf numFmtId="0" fontId="7" fillId="58" borderId="7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8" fillId="2" borderId="39" xfId="64" applyFill="1" applyBorder="1" applyAlignment="1">
      <alignment horizont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39" xfId="232" applyFill="1" applyBorder="1" applyAlignment="1">
      <alignment horizontal="center"/>
    </xf>
    <xf numFmtId="0" fontId="8" fillId="2" borderId="40" xfId="232" applyFill="1" applyBorder="1" applyAlignment="1">
      <alignment horizontal="center"/>
    </xf>
    <xf numFmtId="0" fontId="7" fillId="2" borderId="39" xfId="232" applyFont="1" applyFill="1" applyBorder="1" applyAlignment="1">
      <alignment horizontal="center"/>
    </xf>
    <xf numFmtId="0" fontId="7" fillId="2" borderId="40" xfId="232" applyFont="1" applyFill="1" applyBorder="1" applyAlignment="1">
      <alignment horizontal="center"/>
    </xf>
    <xf numFmtId="0" fontId="7" fillId="2" borderId="42" xfId="232" applyFont="1" applyFill="1" applyBorder="1" applyAlignment="1">
      <alignment horizontal="center"/>
    </xf>
    <xf numFmtId="0" fontId="7" fillId="2" borderId="39" xfId="232" applyFont="1" applyFill="1" applyBorder="1" applyAlignment="1">
      <alignment horizontal="left"/>
    </xf>
    <xf numFmtId="0" fontId="7" fillId="2" borderId="40" xfId="232" applyFont="1" applyFill="1" applyBorder="1" applyAlignment="1">
      <alignment horizontal="left"/>
    </xf>
    <xf numFmtId="0" fontId="7" fillId="2" borderId="53" xfId="232" applyFont="1" applyFill="1" applyBorder="1" applyAlignment="1">
      <alignment horizontal="left"/>
    </xf>
    <xf numFmtId="0" fontId="7" fillId="2" borderId="54" xfId="232" applyFont="1" applyFill="1" applyBorder="1" applyAlignment="1">
      <alignment horizontal="left"/>
    </xf>
    <xf numFmtId="0" fontId="7" fillId="58" borderId="8" xfId="64" applyFont="1" applyFill="1" applyBorder="1" applyAlignment="1">
      <alignment horizontal="center" vertical="center"/>
    </xf>
    <xf numFmtId="0" fontId="7" fillId="58" borderId="47" xfId="64" applyFont="1" applyFill="1" applyBorder="1" applyAlignment="1">
      <alignment horizontal="center" vertical="center"/>
    </xf>
    <xf numFmtId="0" fontId="7" fillId="58" borderId="48" xfId="64" applyFont="1" applyFill="1" applyBorder="1" applyAlignment="1">
      <alignment horizontal="center" vertical="center"/>
    </xf>
    <xf numFmtId="0" fontId="7" fillId="58" borderId="1" xfId="232" applyFont="1" applyFill="1" applyBorder="1" applyAlignment="1">
      <alignment horizontal="center" vertical="center"/>
    </xf>
    <xf numFmtId="0" fontId="7" fillId="58" borderId="2" xfId="232" applyFont="1" applyFill="1" applyBorder="1" applyAlignment="1">
      <alignment horizontal="center" vertical="center"/>
    </xf>
    <xf numFmtId="0" fontId="7" fillId="58" borderId="6" xfId="232" applyFont="1" applyFill="1" applyBorder="1" applyAlignment="1">
      <alignment horizontal="center" vertical="center"/>
    </xf>
    <xf numFmtId="0" fontId="7" fillId="58" borderId="7" xfId="232" applyFont="1" applyFill="1" applyBorder="1" applyAlignment="1">
      <alignment horizontal="center" vertical="center"/>
    </xf>
    <xf numFmtId="0" fontId="7" fillId="58" borderId="9" xfId="232" applyFont="1" applyFill="1" applyBorder="1" applyAlignment="1">
      <alignment horizontal="center"/>
    </xf>
    <xf numFmtId="0" fontId="7" fillId="58" borderId="44" xfId="232" applyFont="1" applyFill="1" applyBorder="1" applyAlignment="1">
      <alignment horizontal="center"/>
    </xf>
    <xf numFmtId="0" fontId="7" fillId="58" borderId="9" xfId="232" applyFont="1" applyFill="1" applyBorder="1" applyAlignment="1">
      <alignment horizontal="center" vertical="center"/>
    </xf>
    <xf numFmtId="0" fontId="7" fillId="58" borderId="44" xfId="232" applyFont="1" applyFill="1" applyBorder="1" applyAlignment="1">
      <alignment horizontal="center" vertical="center"/>
    </xf>
    <xf numFmtId="0" fontId="7" fillId="2" borderId="8" xfId="232" applyFont="1" applyFill="1" applyBorder="1" applyAlignment="1">
      <alignment horizontal="center"/>
    </xf>
    <xf numFmtId="0" fontId="7" fillId="2" borderId="47" xfId="232" applyFont="1" applyFill="1" applyBorder="1" applyAlignment="1">
      <alignment horizontal="center"/>
    </xf>
    <xf numFmtId="0" fontId="7" fillId="2" borderId="48" xfId="232" applyFont="1" applyFill="1" applyBorder="1" applyAlignment="1">
      <alignment horizontal="center"/>
    </xf>
    <xf numFmtId="0" fontId="8" fillId="2" borderId="50" xfId="232" applyFill="1" applyBorder="1" applyAlignment="1">
      <alignment horizontal="center"/>
    </xf>
    <xf numFmtId="0" fontId="8" fillId="2" borderId="52" xfId="232" applyFill="1" applyBorder="1" applyAlignment="1">
      <alignment horizontal="center"/>
    </xf>
    <xf numFmtId="0" fontId="8" fillId="2" borderId="49" xfId="232" applyFill="1" applyBorder="1" applyAlignment="1">
      <alignment horizontal="center"/>
    </xf>
    <xf numFmtId="0" fontId="8" fillId="2" borderId="51" xfId="232" applyFill="1" applyBorder="1" applyAlignment="1">
      <alignment horizontal="center"/>
    </xf>
    <xf numFmtId="0" fontId="7" fillId="58" borderId="8" xfId="232" applyFont="1" applyFill="1" applyBorder="1" applyAlignment="1">
      <alignment horizontal="center" vertical="center"/>
    </xf>
    <xf numFmtId="0" fontId="7" fillId="58" borderId="47" xfId="232" applyFont="1" applyFill="1" applyBorder="1" applyAlignment="1">
      <alignment horizontal="center" vertical="center"/>
    </xf>
  </cellXfs>
  <cellStyles count="240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Hipervínculo" xfId="239" builtinId="8"/>
    <cellStyle name="Incorrecto" xfId="7" builtinId="27" customBuiltin="1"/>
    <cellStyle name="Incorrecto 2" xfId="78" xr:uid="{00000000-0005-0000-0000-000059000000}"/>
    <cellStyle name="Incorrecto 2 2" xfId="138" xr:uid="{00000000-0005-0000-0000-00005A000000}"/>
    <cellStyle name="Incorrecto 3" xfId="169" xr:uid="{00000000-0005-0000-0000-00005B000000}"/>
    <cellStyle name="Millares" xfId="236" builtinId="3"/>
    <cellStyle name="Neutral" xfId="8" builtinId="28" customBuiltin="1"/>
    <cellStyle name="Neutral 2" xfId="79" xr:uid="{00000000-0005-0000-0000-00005E000000}"/>
    <cellStyle name="Neutral 2 2" xfId="139" xr:uid="{00000000-0005-0000-0000-00005F000000}"/>
    <cellStyle name="Neutral 3" xfId="170" xr:uid="{00000000-0005-0000-0000-000060000000}"/>
    <cellStyle name="Normal" xfId="0" builtinId="0" customBuiltin="1"/>
    <cellStyle name="Normal 10" xfId="231" xr:uid="{00000000-0005-0000-0000-000062000000}"/>
    <cellStyle name="Normal 10 2" xfId="238" xr:uid="{00000000-0005-0000-0000-000063000000}"/>
    <cellStyle name="Normal 12" xfId="237" xr:uid="{00000000-0005-0000-0000-000064000000}"/>
    <cellStyle name="Normal 2" xfId="61" xr:uid="{00000000-0005-0000-0000-000065000000}"/>
    <cellStyle name="Normal 2 2" xfId="68" xr:uid="{00000000-0005-0000-0000-000066000000}"/>
    <cellStyle name="Normal 2 2 2" xfId="93" xr:uid="{00000000-0005-0000-0000-000067000000}"/>
    <cellStyle name="Normal 2 2 2 2" xfId="226" xr:uid="{00000000-0005-0000-0000-000068000000}"/>
    <cellStyle name="Normal 2 2 3" xfId="182" xr:uid="{00000000-0005-0000-0000-000069000000}"/>
    <cellStyle name="Normal 2 3" xfId="90" xr:uid="{00000000-0005-0000-0000-00006A000000}"/>
    <cellStyle name="Normal 2 3 2" xfId="208" xr:uid="{00000000-0005-0000-0000-00006B000000}"/>
    <cellStyle name="Normal 2 3 3" xfId="131" xr:uid="{00000000-0005-0000-0000-00006C000000}"/>
    <cellStyle name="Normal 2 4" xfId="200" xr:uid="{00000000-0005-0000-0000-00006D000000}"/>
    <cellStyle name="Normal 2 5" xfId="123" xr:uid="{00000000-0005-0000-0000-00006E000000}"/>
    <cellStyle name="Normal 2 6" xfId="232" xr:uid="{00000000-0005-0000-0000-00006F000000}"/>
    <cellStyle name="Normal 3" xfId="58" xr:uid="{00000000-0005-0000-0000-000070000000}"/>
    <cellStyle name="Normal 3 2" xfId="62" xr:uid="{00000000-0005-0000-0000-000071000000}"/>
    <cellStyle name="Normal 3 2 2" xfId="69" xr:uid="{00000000-0005-0000-0000-000072000000}"/>
    <cellStyle name="Normal 3 2 2 2" xfId="94" xr:uid="{00000000-0005-0000-0000-000073000000}"/>
    <cellStyle name="Normal 3 2 2 2 2" xfId="225" xr:uid="{00000000-0005-0000-0000-000074000000}"/>
    <cellStyle name="Normal 3 2 2 3" xfId="181" xr:uid="{00000000-0005-0000-0000-000075000000}"/>
    <cellStyle name="Normal 3 2 3" xfId="91" xr:uid="{00000000-0005-0000-0000-000076000000}"/>
    <cellStyle name="Normal 3 2 3 2" xfId="207" xr:uid="{00000000-0005-0000-0000-000077000000}"/>
    <cellStyle name="Normal 3 2 3 3" xfId="130" xr:uid="{00000000-0005-0000-0000-000078000000}"/>
    <cellStyle name="Normal 3 2 4" xfId="205" xr:uid="{00000000-0005-0000-0000-000079000000}"/>
    <cellStyle name="Normal 3 2 5" xfId="128" xr:uid="{00000000-0005-0000-0000-00007A000000}"/>
    <cellStyle name="Normal 3 3" xfId="65" xr:uid="{00000000-0005-0000-0000-00007B000000}"/>
    <cellStyle name="Normal 3 3 2" xfId="92" xr:uid="{00000000-0005-0000-0000-00007C000000}"/>
    <cellStyle name="Normal 3 3 2 2" xfId="224" xr:uid="{00000000-0005-0000-0000-00007D000000}"/>
    <cellStyle name="Normal 3 3 2 3" xfId="180" xr:uid="{00000000-0005-0000-0000-00007E000000}"/>
    <cellStyle name="Normal 3 3 3" xfId="204" xr:uid="{00000000-0005-0000-0000-00007F000000}"/>
    <cellStyle name="Normal 3 3 4" xfId="127" xr:uid="{00000000-0005-0000-0000-000080000000}"/>
    <cellStyle name="Normal 3 4" xfId="89" xr:uid="{00000000-0005-0000-0000-000081000000}"/>
    <cellStyle name="Normal 3 4 2" xfId="206" xr:uid="{00000000-0005-0000-0000-000082000000}"/>
    <cellStyle name="Normal 3 4 3" xfId="129" xr:uid="{00000000-0005-0000-0000-000083000000}"/>
    <cellStyle name="Normal 3 5" xfId="124" xr:uid="{00000000-0005-0000-0000-000084000000}"/>
    <cellStyle name="Normal 3 5 2" xfId="201" xr:uid="{00000000-0005-0000-0000-000085000000}"/>
    <cellStyle name="Normal 3 6" xfId="187" xr:uid="{00000000-0005-0000-0000-000086000000}"/>
    <cellStyle name="Normal 3 7" xfId="122" xr:uid="{00000000-0005-0000-0000-000087000000}"/>
    <cellStyle name="Normal 4" xfId="64" xr:uid="{00000000-0005-0000-0000-000088000000}"/>
    <cellStyle name="Normal 4 2" xfId="70" xr:uid="{00000000-0005-0000-0000-000089000000}"/>
    <cellStyle name="Normal 4 2 2" xfId="95" xr:uid="{00000000-0005-0000-0000-00008A000000}"/>
    <cellStyle name="Normal 4 2 3" xfId="163" xr:uid="{00000000-0005-0000-0000-00008B000000}"/>
    <cellStyle name="Normal 4 3" xfId="202" xr:uid="{00000000-0005-0000-0000-00008C000000}"/>
    <cellStyle name="Normal 4 4" xfId="125" xr:uid="{00000000-0005-0000-0000-00008D000000}"/>
    <cellStyle name="Normal 5" xfId="72" xr:uid="{00000000-0005-0000-0000-00008E000000}"/>
    <cellStyle name="Normal 5 2" xfId="184" xr:uid="{00000000-0005-0000-0000-00008F000000}"/>
    <cellStyle name="Normal 5 2 2" xfId="228" xr:uid="{00000000-0005-0000-0000-000090000000}"/>
    <cellStyle name="Normal 5 3" xfId="186" xr:uid="{00000000-0005-0000-0000-000091000000}"/>
    <cellStyle name="Normal 5 3 2" xfId="230" xr:uid="{00000000-0005-0000-0000-000092000000}"/>
    <cellStyle name="Normal 5 4" xfId="149" xr:uid="{00000000-0005-0000-0000-000093000000}"/>
    <cellStyle name="Normal 5 4 2" xfId="210" xr:uid="{00000000-0005-0000-0000-000094000000}"/>
    <cellStyle name="Normal 5 5" xfId="203" xr:uid="{00000000-0005-0000-0000-000095000000}"/>
    <cellStyle name="Normal 5 6" xfId="126" xr:uid="{00000000-0005-0000-0000-000096000000}"/>
    <cellStyle name="Normal 6" xfId="71" xr:uid="{00000000-0005-0000-0000-000097000000}"/>
    <cellStyle name="Normal 6 2" xfId="229" xr:uid="{00000000-0005-0000-0000-000098000000}"/>
    <cellStyle name="Normal 6 3" xfId="185" xr:uid="{00000000-0005-0000-0000-000099000000}"/>
    <cellStyle name="Normal 7" xfId="63" xr:uid="{00000000-0005-0000-0000-00009A000000}"/>
    <cellStyle name="Normal 8" xfId="1" xr:uid="{00000000-0005-0000-0000-00009B000000}"/>
    <cellStyle name="Normal 9" xfId="96" xr:uid="{00000000-0005-0000-0000-00009C000000}"/>
    <cellStyle name="Notas" xfId="15" builtinId="10" customBuiltin="1"/>
    <cellStyle name="Notas 2" xfId="86" xr:uid="{00000000-0005-0000-0000-00009E000000}"/>
    <cellStyle name="Notas 2 2" xfId="183" xr:uid="{00000000-0005-0000-0000-00009F000000}"/>
    <cellStyle name="Notas 2 2 2" xfId="227" xr:uid="{00000000-0005-0000-0000-0000A0000000}"/>
    <cellStyle name="Notas 2 3" xfId="209" xr:uid="{00000000-0005-0000-0000-0000A1000000}"/>
    <cellStyle name="Notas 2 4" xfId="146" xr:uid="{00000000-0005-0000-0000-0000A2000000}"/>
    <cellStyle name="Notas 3" xfId="177" xr:uid="{00000000-0005-0000-0000-0000A3000000}"/>
    <cellStyle name="Notas 4" xfId="150" xr:uid="{00000000-0005-0000-0000-0000A4000000}"/>
    <cellStyle name="Notas 4 2" xfId="211" xr:uid="{00000000-0005-0000-0000-0000A5000000}"/>
    <cellStyle name="Salida" xfId="10" builtinId="21" customBuiltin="1"/>
    <cellStyle name="Salida 2" xfId="81" xr:uid="{00000000-0005-0000-0000-0000A7000000}"/>
    <cellStyle name="Salida 2 2" xfId="141" xr:uid="{00000000-0005-0000-0000-0000A8000000}"/>
    <cellStyle name="Salida 3" xfId="172" xr:uid="{00000000-0005-0000-0000-0000A9000000}"/>
    <cellStyle name="SAPBEXaggData" xfId="18" xr:uid="{00000000-0005-0000-0000-0000AA000000}"/>
    <cellStyle name="SAPBEXaggDataEmph" xfId="19" xr:uid="{00000000-0005-0000-0000-0000AB000000}"/>
    <cellStyle name="SAPBEXaggItem" xfId="20" xr:uid="{00000000-0005-0000-0000-0000AC000000}"/>
    <cellStyle name="SAPBEXaggItemX" xfId="21" xr:uid="{00000000-0005-0000-0000-0000AD000000}"/>
    <cellStyle name="SAPBEXchaText" xfId="22" xr:uid="{00000000-0005-0000-0000-0000AE000000}"/>
    <cellStyle name="SAPBEXexcBad7" xfId="23" xr:uid="{00000000-0005-0000-0000-0000AF000000}"/>
    <cellStyle name="SAPBEXexcBad8" xfId="24" xr:uid="{00000000-0005-0000-0000-0000B0000000}"/>
    <cellStyle name="SAPBEXexcBad9" xfId="25" xr:uid="{00000000-0005-0000-0000-0000B1000000}"/>
    <cellStyle name="SAPBEXexcCritical4" xfId="26" xr:uid="{00000000-0005-0000-0000-0000B2000000}"/>
    <cellStyle name="SAPBEXexcCritical5" xfId="27" xr:uid="{00000000-0005-0000-0000-0000B3000000}"/>
    <cellStyle name="SAPBEXexcCritical6" xfId="28" xr:uid="{00000000-0005-0000-0000-0000B4000000}"/>
    <cellStyle name="SAPBEXexcGood1" xfId="29" xr:uid="{00000000-0005-0000-0000-0000B5000000}"/>
    <cellStyle name="SAPBEXexcGood2" xfId="30" xr:uid="{00000000-0005-0000-0000-0000B6000000}"/>
    <cellStyle name="SAPBEXexcGood3" xfId="31" xr:uid="{00000000-0005-0000-0000-0000B7000000}"/>
    <cellStyle name="SAPBEXfilterDrill" xfId="32" xr:uid="{00000000-0005-0000-0000-0000B8000000}"/>
    <cellStyle name="SAPBEXfilterItem" xfId="33" xr:uid="{00000000-0005-0000-0000-0000B9000000}"/>
    <cellStyle name="SAPBEXfilterText" xfId="34" xr:uid="{00000000-0005-0000-0000-0000BA000000}"/>
    <cellStyle name="SAPBEXformats" xfId="35" xr:uid="{00000000-0005-0000-0000-0000BB000000}"/>
    <cellStyle name="SAPBEXheaderItem" xfId="36" xr:uid="{00000000-0005-0000-0000-0000BC000000}"/>
    <cellStyle name="SAPBEXheaderItem 2" xfId="66" xr:uid="{00000000-0005-0000-0000-0000BD000000}"/>
    <cellStyle name="SAPBEXheaderItem 3" xfId="59" xr:uid="{00000000-0005-0000-0000-0000BE000000}"/>
    <cellStyle name="SAPBEXheaderText" xfId="37" xr:uid="{00000000-0005-0000-0000-0000BF000000}"/>
    <cellStyle name="SAPBEXheaderText 2" xfId="67" xr:uid="{00000000-0005-0000-0000-0000C0000000}"/>
    <cellStyle name="SAPBEXheaderText 3" xfId="60" xr:uid="{00000000-0005-0000-0000-0000C1000000}"/>
    <cellStyle name="SAPBEXHLevel0" xfId="38" xr:uid="{00000000-0005-0000-0000-0000C2000000}"/>
    <cellStyle name="SAPBEXHLevel0X" xfId="39" xr:uid="{00000000-0005-0000-0000-0000C3000000}"/>
    <cellStyle name="SAPBEXHLevel1" xfId="40" xr:uid="{00000000-0005-0000-0000-0000C4000000}"/>
    <cellStyle name="SAPBEXHLevel1X" xfId="41" xr:uid="{00000000-0005-0000-0000-0000C5000000}"/>
    <cellStyle name="SAPBEXHLevel2" xfId="42" xr:uid="{00000000-0005-0000-0000-0000C6000000}"/>
    <cellStyle name="SAPBEXHLevel2X" xfId="43" xr:uid="{00000000-0005-0000-0000-0000C7000000}"/>
    <cellStyle name="SAPBEXHLevel3" xfId="44" xr:uid="{00000000-0005-0000-0000-0000C8000000}"/>
    <cellStyle name="SAPBEXHLevel3X" xfId="45" xr:uid="{00000000-0005-0000-0000-0000C9000000}"/>
    <cellStyle name="SAPBEXinputData" xfId="46" xr:uid="{00000000-0005-0000-0000-0000CA000000}"/>
    <cellStyle name="SAPBEXresData" xfId="47" xr:uid="{00000000-0005-0000-0000-0000CB000000}"/>
    <cellStyle name="SAPBEXresDataEmph" xfId="48" xr:uid="{00000000-0005-0000-0000-0000CC000000}"/>
    <cellStyle name="SAPBEXresItem" xfId="49" xr:uid="{00000000-0005-0000-0000-0000CD000000}"/>
    <cellStyle name="SAPBEXresItemX" xfId="50" xr:uid="{00000000-0005-0000-0000-0000CE000000}"/>
    <cellStyle name="SAPBEXstdData" xfId="51" xr:uid="{00000000-0005-0000-0000-0000CF000000}"/>
    <cellStyle name="SAPBEXstdDataEmph" xfId="52" xr:uid="{00000000-0005-0000-0000-0000D0000000}"/>
    <cellStyle name="SAPBEXstdItem" xfId="53" xr:uid="{00000000-0005-0000-0000-0000D1000000}"/>
    <cellStyle name="SAPBEXstdItemX" xfId="54" xr:uid="{00000000-0005-0000-0000-0000D2000000}"/>
    <cellStyle name="SAPBEXtitle" xfId="55" xr:uid="{00000000-0005-0000-0000-0000D3000000}"/>
    <cellStyle name="SAPBEXundefined" xfId="56" xr:uid="{00000000-0005-0000-0000-0000D4000000}"/>
    <cellStyle name="Sheet Title" xfId="57" xr:uid="{00000000-0005-0000-0000-0000D5000000}"/>
    <cellStyle name="Texto de advertencia" xfId="14" builtinId="11" customBuiltin="1"/>
    <cellStyle name="Texto de advertencia 2" xfId="85" xr:uid="{00000000-0005-0000-0000-0000D7000000}"/>
    <cellStyle name="Texto de advertencia 2 2" xfId="145" xr:uid="{00000000-0005-0000-0000-0000D8000000}"/>
    <cellStyle name="Texto de advertencia 3" xfId="176" xr:uid="{00000000-0005-0000-0000-0000D9000000}"/>
    <cellStyle name="Texto explicativo" xfId="16" builtinId="53" customBuiltin="1"/>
    <cellStyle name="Texto explicativo 2" xfId="87" xr:uid="{00000000-0005-0000-0000-0000DB000000}"/>
    <cellStyle name="Texto explicativo 2 2" xfId="147" xr:uid="{00000000-0005-0000-0000-0000DC000000}"/>
    <cellStyle name="Texto explicativo 3" xfId="178" xr:uid="{00000000-0005-0000-0000-0000DD000000}"/>
    <cellStyle name="Título" xfId="97" builtinId="15" customBuiltin="1"/>
    <cellStyle name="Título 1 2" xfId="73" xr:uid="{00000000-0005-0000-0000-0000DF000000}"/>
    <cellStyle name="Título 1 2 2" xfId="133" xr:uid="{00000000-0005-0000-0000-0000E0000000}"/>
    <cellStyle name="Título 1 3" xfId="164" xr:uid="{00000000-0005-0000-0000-0000E1000000}"/>
    <cellStyle name="Título 2" xfId="3" builtinId="17" customBuiltin="1"/>
    <cellStyle name="Título 2 2" xfId="74" xr:uid="{00000000-0005-0000-0000-0000E3000000}"/>
    <cellStyle name="Título 2 2 2" xfId="134" xr:uid="{00000000-0005-0000-0000-0000E4000000}"/>
    <cellStyle name="Título 2 3" xfId="165" xr:uid="{00000000-0005-0000-0000-0000E5000000}"/>
    <cellStyle name="Título 3" xfId="4" builtinId="18" customBuiltin="1"/>
    <cellStyle name="Título 3 2" xfId="75" xr:uid="{00000000-0005-0000-0000-0000E7000000}"/>
    <cellStyle name="Título 3 2 2" xfId="135" xr:uid="{00000000-0005-0000-0000-0000E8000000}"/>
    <cellStyle name="Título 3 3" xfId="166" xr:uid="{00000000-0005-0000-0000-0000E9000000}"/>
    <cellStyle name="Título 4" xfId="132" xr:uid="{00000000-0005-0000-0000-0000EA000000}"/>
    <cellStyle name="Título 4 2" xfId="233" xr:uid="{00000000-0005-0000-0000-0000EB000000}"/>
    <cellStyle name="Total" xfId="17" builtinId="25" customBuiltin="1"/>
    <cellStyle name="Total 2" xfId="88" xr:uid="{00000000-0005-0000-0000-0000ED000000}"/>
    <cellStyle name="Total 2 2" xfId="148" xr:uid="{00000000-0005-0000-0000-0000EE000000}"/>
    <cellStyle name="Total 3" xfId="179" xr:uid="{00000000-0005-0000-0000-0000EF000000}"/>
  </cellStyles>
  <dxfs count="2">
    <dxf>
      <font>
        <b/>
        <i val="0"/>
      </font>
      <numFmt numFmtId="167" formatCode="\ \ \ \ \ "/>
      <fill>
        <patternFill>
          <bgColor theme="0"/>
        </patternFill>
      </fill>
    </dxf>
    <dxf>
      <font>
        <b/>
        <i val="0"/>
      </font>
      <numFmt numFmtId="167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1273175</xdr:colOff>
      <xdr:row>1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3530600</xdr:colOff>
      <xdr:row>1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4</xdr:col>
      <xdr:colOff>1225550</xdr:colOff>
      <xdr:row>1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00"/>
  <sheetViews>
    <sheetView showGridLines="0" tabSelected="1" zoomScale="70" zoomScaleNormal="70" workbookViewId="0"/>
  </sheetViews>
  <sheetFormatPr baseColWidth="10" defaultColWidth="11.42578125" defaultRowHeight="12.75" x14ac:dyDescent="0.2"/>
  <cols>
    <col min="1" max="1" width="1.5703125" style="1" customWidth="1"/>
    <col min="2" max="2" width="53.140625" style="1" customWidth="1"/>
    <col min="3" max="3" width="28.140625" style="1" customWidth="1"/>
    <col min="4" max="4" width="23.28515625" style="1" customWidth="1"/>
    <col min="5" max="5" width="20.5703125" style="1" customWidth="1"/>
    <col min="6" max="6" width="24.140625" style="1" customWidth="1"/>
    <col min="7" max="7" width="1.5703125" customWidth="1"/>
    <col min="8" max="8" width="36.5703125" customWidth="1"/>
    <col min="9" max="9" width="13.7109375" bestFit="1" customWidth="1"/>
    <col min="10" max="10" width="15.28515625" bestFit="1" customWidth="1"/>
    <col min="11" max="11" width="13.85546875" bestFit="1" customWidth="1"/>
    <col min="31" max="16384" width="11.42578125" style="1"/>
  </cols>
  <sheetData>
    <row r="1" spans="2:30" ht="12.75" customHeight="1" x14ac:dyDescent="0.2"/>
    <row r="2" spans="2:30" s="6" customFormat="1" ht="12.75" customHeight="1" x14ac:dyDescent="0.2">
      <c r="B2" s="4" t="s">
        <v>59</v>
      </c>
      <c r="C2" s="5"/>
      <c r="E2" s="4"/>
      <c r="F2" s="4" t="s">
        <v>58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2:30" ht="12.75" customHeight="1" thickBot="1" x14ac:dyDescent="0.25"/>
    <row r="4" spans="2:30" ht="18.75" x14ac:dyDescent="0.3">
      <c r="B4" s="86" t="s">
        <v>8</v>
      </c>
      <c r="C4" s="87"/>
      <c r="D4" s="87"/>
      <c r="E4" s="87"/>
      <c r="F4" s="88"/>
    </row>
    <row r="5" spans="2:30" ht="8.25" customHeight="1" x14ac:dyDescent="0.25">
      <c r="B5" s="71"/>
      <c r="C5" s="72"/>
      <c r="D5" s="72"/>
      <c r="E5" s="72"/>
      <c r="F5" s="73"/>
    </row>
    <row r="6" spans="2:30" ht="15.75" x14ac:dyDescent="0.25">
      <c r="B6" s="71" t="s">
        <v>2</v>
      </c>
      <c r="C6" s="72"/>
      <c r="D6" s="72"/>
      <c r="E6" s="72"/>
      <c r="F6" s="73"/>
    </row>
    <row r="7" spans="2:30" ht="34.5" customHeight="1" thickBot="1" x14ac:dyDescent="0.25">
      <c r="B7" s="89" t="s">
        <v>89</v>
      </c>
      <c r="C7" s="90"/>
      <c r="D7" s="90"/>
      <c r="E7" s="90"/>
      <c r="F7" s="91"/>
    </row>
    <row r="8" spans="2:30" ht="30.75" thickBot="1" x14ac:dyDescent="0.3">
      <c r="B8" s="78" t="s">
        <v>0</v>
      </c>
      <c r="C8" s="79"/>
      <c r="D8" s="56" t="s">
        <v>82</v>
      </c>
      <c r="E8" s="57" t="s">
        <v>1</v>
      </c>
      <c r="F8" s="58" t="s">
        <v>2</v>
      </c>
    </row>
    <row r="9" spans="2:30" ht="15.75" thickBot="1" x14ac:dyDescent="0.3">
      <c r="B9" s="80"/>
      <c r="C9" s="81"/>
      <c r="D9" s="59" t="s">
        <v>3</v>
      </c>
      <c r="E9" s="60" t="s">
        <v>4</v>
      </c>
      <c r="F9" s="61" t="s">
        <v>5</v>
      </c>
    </row>
    <row r="10" spans="2:30" ht="15.75" thickBot="1" x14ac:dyDescent="0.25">
      <c r="B10" s="78" t="s">
        <v>83</v>
      </c>
      <c r="C10" s="79"/>
      <c r="D10" s="79"/>
      <c r="E10" s="79"/>
      <c r="F10" s="82"/>
    </row>
    <row r="11" spans="2:30" ht="15" x14ac:dyDescent="0.25">
      <c r="B11" s="74"/>
      <c r="C11" s="75"/>
      <c r="D11" s="2"/>
      <c r="E11" s="2"/>
      <c r="F11" s="3"/>
    </row>
    <row r="12" spans="2:30" ht="15" x14ac:dyDescent="0.25">
      <c r="B12" s="67"/>
      <c r="C12" s="22" t="str">
        <f>IF(fuente1!B2="Resultado total","",IF(fuente1!B2="","",fuente1!B2))</f>
        <v/>
      </c>
      <c r="D12" s="21"/>
      <c r="E12" s="21"/>
      <c r="F12" s="69"/>
      <c r="H12" s="19"/>
    </row>
    <row r="13" spans="2:30" ht="15" x14ac:dyDescent="0.25">
      <c r="B13" s="30" t="s">
        <v>61</v>
      </c>
      <c r="C13" s="22"/>
      <c r="D13" s="21">
        <v>0</v>
      </c>
      <c r="E13" s="21">
        <v>4492497</v>
      </c>
      <c r="F13" s="31">
        <f>+D13-E13</f>
        <v>-4492497</v>
      </c>
    </row>
    <row r="14" spans="2:30" ht="15" x14ac:dyDescent="0.25">
      <c r="B14" s="30" t="s">
        <v>63</v>
      </c>
      <c r="C14" s="22"/>
      <c r="D14" s="21">
        <v>0</v>
      </c>
      <c r="E14" s="21">
        <v>345255850.11000001</v>
      </c>
      <c r="F14" s="31">
        <f t="shared" ref="F14:F16" si="0">+D14-E14</f>
        <v>-345255850.11000001</v>
      </c>
      <c r="H14" s="52"/>
      <c r="I14" s="54"/>
      <c r="K14" s="53"/>
    </row>
    <row r="15" spans="2:30" ht="15" x14ac:dyDescent="0.25">
      <c r="B15" s="30" t="s">
        <v>64</v>
      </c>
      <c r="C15" s="22"/>
      <c r="D15" s="21">
        <v>2045000000</v>
      </c>
      <c r="E15" s="21">
        <v>57549708.770000003</v>
      </c>
      <c r="F15" s="31">
        <f t="shared" si="0"/>
        <v>1987450291.23</v>
      </c>
      <c r="H15" s="52"/>
    </row>
    <row r="16" spans="2:30" ht="15" x14ac:dyDescent="0.25">
      <c r="B16" s="30" t="s">
        <v>62</v>
      </c>
      <c r="C16" s="22"/>
      <c r="D16" s="21">
        <v>2045000000</v>
      </c>
      <c r="E16" s="21">
        <v>87509393.510000005</v>
      </c>
      <c r="F16" s="31">
        <f t="shared" si="0"/>
        <v>1957490606.49</v>
      </c>
      <c r="H16" s="55"/>
    </row>
    <row r="17" spans="2:10" ht="15" x14ac:dyDescent="0.25">
      <c r="B17" s="30"/>
      <c r="C17" s="22"/>
      <c r="D17" s="21"/>
      <c r="E17" s="21"/>
      <c r="F17" s="31"/>
    </row>
    <row r="18" spans="2:10" ht="15.75" thickBot="1" x14ac:dyDescent="0.3">
      <c r="B18" s="30" t="s">
        <v>85</v>
      </c>
      <c r="C18" s="22"/>
      <c r="D18" s="21">
        <f>SUM(D13:D17)</f>
        <v>4090000000</v>
      </c>
      <c r="E18" s="21">
        <f>SUM(E13:E17)</f>
        <v>494807449.38999999</v>
      </c>
      <c r="F18" s="70">
        <f>SUM(F13:F17)</f>
        <v>3595192550.6099997</v>
      </c>
    </row>
    <row r="19" spans="2:10" ht="15" x14ac:dyDescent="0.2">
      <c r="B19" s="78" t="s">
        <v>84</v>
      </c>
      <c r="C19" s="79"/>
      <c r="D19" s="79"/>
      <c r="E19" s="79"/>
      <c r="F19" s="82"/>
    </row>
    <row r="20" spans="2:10" ht="15" x14ac:dyDescent="0.25">
      <c r="B20" s="30" t="str">
        <f>IF(fuente1!B11="Resultado total",IFERROR(VLOOKUP(fuente1!A11,Leyendas!$B$2:$C$12,2,FALSE),""),IF(fuente1!B11="","",""))</f>
        <v/>
      </c>
      <c r="C20" s="22" t="str">
        <f>IF(fuente1!B11="Resultado total","",IF(fuente1!B11="","",fuente1!B11))</f>
        <v/>
      </c>
      <c r="D20" s="21" t="str">
        <f>IF(AND($B20="",$C20=""),"",IF(fuente1!C11="",0,fuente1!C11))</f>
        <v/>
      </c>
      <c r="E20" s="21" t="str">
        <f>IF(AND($B20="",$C20=""),"",IF(fuente1!D11="",0,fuente1!D11))</f>
        <v/>
      </c>
      <c r="F20" s="31" t="str">
        <f>IF(AND($B20="",$C20=""),"",IF(fuente1!E11="",0,fuente1!E11))</f>
        <v/>
      </c>
    </row>
    <row r="21" spans="2:10" ht="15" x14ac:dyDescent="0.25">
      <c r="B21" s="30" t="str">
        <f>IF(fuente1!B12="Resultado total",IFERROR(VLOOKUP(fuente1!A12,Leyendas!$B$2:$C$12,2,FALSE),""),IF(fuente1!B12="","",""))</f>
        <v/>
      </c>
      <c r="C21" s="22" t="str">
        <f>IF(fuente1!B12="Resultado total","",IF(fuente1!B12="","",fuente1!B12))</f>
        <v/>
      </c>
      <c r="D21" s="21" t="str">
        <f>IF(AND($B21="",$C21=""),"",IF(fuente1!C12="",0,fuente1!C12))</f>
        <v/>
      </c>
      <c r="E21" s="21" t="str">
        <f>IF(AND($B21="",$C21=""),"",IF(fuente1!D12="",0,fuente1!D12))</f>
        <v/>
      </c>
      <c r="F21" s="31" t="str">
        <f>IF(AND($B21="",$C21=""),"",IF(fuente1!E12="",0,fuente1!E12))</f>
        <v/>
      </c>
    </row>
    <row r="22" spans="2:10" ht="15" x14ac:dyDescent="0.25">
      <c r="B22" s="30" t="s">
        <v>86</v>
      </c>
      <c r="C22" s="22" t="str">
        <f>IF(fuente1!B13="Resultado total","",IF(fuente1!B13="","",fuente1!B13))</f>
        <v/>
      </c>
      <c r="D22" s="21">
        <f>IF(AND($B22="",$C22=""),"",IF(fuente1!C13="",0,fuente1!C13))</f>
        <v>0</v>
      </c>
      <c r="E22" s="21">
        <f>IF(AND($B22="",$C22=""),"",IF(fuente1!D13="",0,fuente1!D13))</f>
        <v>0</v>
      </c>
      <c r="F22" s="31">
        <f>IF(AND($B22="",$C22=""),"",IF(fuente1!E13="",0,fuente1!E13))</f>
        <v>0</v>
      </c>
    </row>
    <row r="23" spans="2:10" ht="15" x14ac:dyDescent="0.25">
      <c r="B23" s="30" t="str">
        <f>IF(fuente1!B14="Resultado total",IFERROR(VLOOKUP(fuente1!A14,Leyendas!$B$2:$C$12,2,FALSE),""),IF(fuente1!B14="","",""))</f>
        <v/>
      </c>
      <c r="C23" s="22" t="str">
        <f>IF(fuente1!B14="Resultado total","",IF(fuente1!B14="","",fuente1!B14))</f>
        <v/>
      </c>
      <c r="D23" s="21" t="str">
        <f>IF(AND($B23="",$C23=""),"",IF(fuente1!C14="",0,fuente1!C14))</f>
        <v/>
      </c>
      <c r="E23" s="21" t="str">
        <f>IF(AND($B23="",$C23=""),"",IF(fuente1!D14="",0,fuente1!D14))</f>
        <v/>
      </c>
      <c r="F23" s="31" t="str">
        <f>IF(AND($B23="",$C23=""),"",IF(fuente1!E14="",0,fuente1!E14))</f>
        <v/>
      </c>
    </row>
    <row r="24" spans="2:10" ht="15" x14ac:dyDescent="0.25">
      <c r="B24" s="30" t="str">
        <f>IF(fuente1!B15="Resultado total",IFERROR(VLOOKUP(fuente1!A15,Leyendas!$B$2:$C$12,2,FALSE),""),IF(fuente1!B15="","",""))</f>
        <v/>
      </c>
      <c r="C24" s="22" t="str">
        <f>IF(fuente1!B15="Resultado total","",IF(fuente1!B15="","",fuente1!B15))</f>
        <v/>
      </c>
      <c r="D24" s="21" t="str">
        <f>IF(AND($B24="",$C24=""),"",IF(fuente1!C15="",0,fuente1!C15))</f>
        <v/>
      </c>
      <c r="E24" s="21" t="str">
        <f>IF(AND($B24="",$C24=""),"",IF(fuente1!D15="",0,fuente1!D15))</f>
        <v/>
      </c>
      <c r="F24" s="31" t="str">
        <f>IF(AND($B24="",$C24=""),"",IF(fuente1!E15="",0,fuente1!E15))</f>
        <v/>
      </c>
    </row>
    <row r="25" spans="2:10" x14ac:dyDescent="0.2">
      <c r="B25" s="83"/>
      <c r="C25" s="84"/>
      <c r="D25" s="84"/>
      <c r="E25" s="84"/>
      <c r="F25" s="85"/>
      <c r="J25" s="54"/>
    </row>
    <row r="26" spans="2:10" ht="15.75" thickBot="1" x14ac:dyDescent="0.3">
      <c r="B26" s="76" t="s">
        <v>87</v>
      </c>
      <c r="C26" s="77"/>
      <c r="D26" s="33">
        <f>+SUMIF($C12:$C24,"",D12:D24)</f>
        <v>8180000000</v>
      </c>
      <c r="E26" s="33">
        <f>+SUMIF($C12:$C24,"",E12:E24)</f>
        <v>989614898.77999997</v>
      </c>
      <c r="F26" s="32">
        <f>+SUMIF($C12:$C24,"",F12:F24)</f>
        <v>7190385101.2199993</v>
      </c>
    </row>
    <row r="29" spans="2:10" ht="13.5" thickBot="1" x14ac:dyDescent="0.25"/>
    <row r="30" spans="2:10" ht="18.75" x14ac:dyDescent="0.3">
      <c r="B30" s="86" t="s">
        <v>67</v>
      </c>
      <c r="C30" s="87"/>
      <c r="D30" s="87"/>
      <c r="E30" s="87"/>
      <c r="F30" s="88"/>
    </row>
    <row r="31" spans="2:10" ht="8.25" customHeight="1" x14ac:dyDescent="0.25">
      <c r="B31" s="71"/>
      <c r="C31" s="72"/>
      <c r="D31" s="72"/>
      <c r="E31" s="72"/>
      <c r="F31" s="73"/>
    </row>
    <row r="32" spans="2:10" ht="15.75" x14ac:dyDescent="0.25">
      <c r="B32" s="71" t="s">
        <v>68</v>
      </c>
      <c r="C32" s="72"/>
      <c r="D32" s="72"/>
      <c r="E32" s="72"/>
      <c r="F32" s="73"/>
    </row>
    <row r="33" spans="2:6" ht="15.75" thickBot="1" x14ac:dyDescent="0.25">
      <c r="B33" s="89" t="s">
        <v>89</v>
      </c>
      <c r="C33" s="90"/>
      <c r="D33" s="90"/>
      <c r="E33" s="90"/>
      <c r="F33" s="91"/>
    </row>
    <row r="34" spans="2:6" ht="15" customHeight="1" x14ac:dyDescent="0.2">
      <c r="B34" s="104" t="s">
        <v>0</v>
      </c>
      <c r="C34" s="105"/>
      <c r="D34" s="105"/>
      <c r="E34" s="108" t="s">
        <v>69</v>
      </c>
      <c r="F34" s="110" t="s">
        <v>70</v>
      </c>
    </row>
    <row r="35" spans="2:6" ht="13.5" thickBot="1" x14ac:dyDescent="0.25">
      <c r="B35" s="106"/>
      <c r="C35" s="107"/>
      <c r="D35" s="107"/>
      <c r="E35" s="109"/>
      <c r="F35" s="111"/>
    </row>
    <row r="36" spans="2:6" ht="15.75" thickBot="1" x14ac:dyDescent="0.25">
      <c r="B36" s="101" t="s">
        <v>83</v>
      </c>
      <c r="C36" s="102"/>
      <c r="D36" s="102"/>
      <c r="E36" s="102"/>
      <c r="F36" s="103"/>
    </row>
    <row r="37" spans="2:6" ht="15" x14ac:dyDescent="0.25">
      <c r="B37" s="99" t="s">
        <v>71</v>
      </c>
      <c r="C37" s="100"/>
      <c r="D37" s="64"/>
      <c r="E37" s="65">
        <v>1429211166.05</v>
      </c>
      <c r="F37" s="66">
        <v>1429211166.05</v>
      </c>
    </row>
    <row r="38" spans="2:6" ht="15" x14ac:dyDescent="0.25">
      <c r="B38" s="97" t="s">
        <v>72</v>
      </c>
      <c r="C38" s="98"/>
      <c r="D38" s="49"/>
      <c r="E38" s="34">
        <v>0</v>
      </c>
      <c r="F38" s="35">
        <v>0</v>
      </c>
    </row>
    <row r="39" spans="2:6" ht="15" x14ac:dyDescent="0.25">
      <c r="B39" s="97" t="s">
        <v>73</v>
      </c>
      <c r="C39" s="98"/>
      <c r="D39" s="49"/>
      <c r="E39" s="34">
        <v>0</v>
      </c>
      <c r="F39" s="35">
        <v>0</v>
      </c>
    </row>
    <row r="40" spans="2:6" ht="15" x14ac:dyDescent="0.25">
      <c r="B40" s="97" t="s">
        <v>74</v>
      </c>
      <c r="C40" s="98"/>
      <c r="D40" s="49"/>
      <c r="E40" s="34">
        <v>0</v>
      </c>
      <c r="F40" s="35">
        <v>0</v>
      </c>
    </row>
    <row r="41" spans="2:6" ht="15" x14ac:dyDescent="0.25">
      <c r="B41" s="97" t="s">
        <v>75</v>
      </c>
      <c r="C41" s="98"/>
      <c r="D41" s="49"/>
      <c r="E41" s="34">
        <v>0</v>
      </c>
      <c r="F41" s="35">
        <v>0</v>
      </c>
    </row>
    <row r="42" spans="2:6" ht="15" x14ac:dyDescent="0.25">
      <c r="B42" s="97" t="s">
        <v>76</v>
      </c>
      <c r="C42" s="98"/>
      <c r="D42" s="49"/>
      <c r="E42" s="34">
        <v>0</v>
      </c>
      <c r="F42" s="35">
        <v>0</v>
      </c>
    </row>
    <row r="43" spans="2:6" ht="15" x14ac:dyDescent="0.2">
      <c r="B43" s="92"/>
      <c r="C43" s="93"/>
      <c r="D43" s="49"/>
      <c r="E43" s="34"/>
      <c r="F43" s="35"/>
    </row>
    <row r="44" spans="2:6" ht="15" x14ac:dyDescent="0.25">
      <c r="B44" s="94" t="s">
        <v>88</v>
      </c>
      <c r="C44" s="95"/>
      <c r="D44" s="96"/>
      <c r="E44" s="36">
        <f>SUM(E37:E43)</f>
        <v>1429211166.05</v>
      </c>
      <c r="F44" s="68">
        <f>SUM(F37:F43)</f>
        <v>1429211166.05</v>
      </c>
    </row>
    <row r="45" spans="2:6" ht="15.75" thickBot="1" x14ac:dyDescent="0.3">
      <c r="B45" s="115"/>
      <c r="C45" s="116"/>
      <c r="D45" s="50"/>
      <c r="E45" s="37"/>
      <c r="F45" s="38"/>
    </row>
    <row r="46" spans="2:6" ht="15.75" thickBot="1" x14ac:dyDescent="0.25">
      <c r="B46" s="119" t="s">
        <v>77</v>
      </c>
      <c r="C46" s="120"/>
      <c r="D46" s="120"/>
      <c r="E46" s="62"/>
      <c r="F46" s="63"/>
    </row>
    <row r="47" spans="2:6" ht="15" x14ac:dyDescent="0.2">
      <c r="B47" s="117"/>
      <c r="C47" s="118"/>
      <c r="D47" s="48"/>
      <c r="E47" s="40"/>
      <c r="F47" s="39"/>
    </row>
    <row r="48" spans="2:6" ht="15" x14ac:dyDescent="0.25">
      <c r="B48" s="97" t="s">
        <v>78</v>
      </c>
      <c r="C48" s="98"/>
      <c r="D48" s="20"/>
      <c r="E48" s="34">
        <v>0</v>
      </c>
      <c r="F48" s="35">
        <v>0</v>
      </c>
    </row>
    <row r="49" spans="2:6" ht="15" x14ac:dyDescent="0.25">
      <c r="B49" s="97" t="s">
        <v>79</v>
      </c>
      <c r="C49" s="98"/>
      <c r="D49" s="20"/>
      <c r="E49" s="34">
        <v>0</v>
      </c>
      <c r="F49" s="35">
        <v>0</v>
      </c>
    </row>
    <row r="50" spans="2:6" ht="15" x14ac:dyDescent="0.25">
      <c r="B50" s="92"/>
      <c r="C50" s="93"/>
      <c r="D50" s="49"/>
      <c r="E50" s="41"/>
      <c r="F50" s="42"/>
    </row>
    <row r="51" spans="2:6" ht="15" x14ac:dyDescent="0.25">
      <c r="B51" s="94" t="s">
        <v>80</v>
      </c>
      <c r="C51" s="95"/>
      <c r="D51" s="95"/>
      <c r="E51" s="43">
        <v>0</v>
      </c>
      <c r="F51" s="44">
        <v>0</v>
      </c>
    </row>
    <row r="52" spans="2:6" ht="13.5" thickBot="1" x14ac:dyDescent="0.25">
      <c r="B52" s="115"/>
      <c r="C52" s="116"/>
      <c r="D52" s="51"/>
      <c r="E52" s="46"/>
      <c r="F52" s="45"/>
    </row>
    <row r="53" spans="2:6" ht="15.75" thickBot="1" x14ac:dyDescent="0.3">
      <c r="B53" s="112" t="s">
        <v>81</v>
      </c>
      <c r="C53" s="113"/>
      <c r="D53" s="114"/>
      <c r="E53" s="47">
        <f>SUM(E44,E51)</f>
        <v>1429211166.05</v>
      </c>
      <c r="F53" s="47">
        <f>SUM(F44,F51)</f>
        <v>1429211166.05</v>
      </c>
    </row>
    <row r="55" spans="2:6" customFormat="1" x14ac:dyDescent="0.2"/>
    <row r="56" spans="2:6" customFormat="1" x14ac:dyDescent="0.2"/>
    <row r="57" spans="2:6" customFormat="1" x14ac:dyDescent="0.2"/>
    <row r="58" spans="2:6" customFormat="1" x14ac:dyDescent="0.2"/>
    <row r="59" spans="2:6" customFormat="1" x14ac:dyDescent="0.2"/>
    <row r="60" spans="2:6" customFormat="1" x14ac:dyDescent="0.2"/>
    <row r="61" spans="2:6" customFormat="1" x14ac:dyDescent="0.2"/>
    <row r="62" spans="2:6" customFormat="1" x14ac:dyDescent="0.2"/>
    <row r="63" spans="2:6" customFormat="1" x14ac:dyDescent="0.2"/>
    <row r="64" spans="2:6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</sheetData>
  <mergeCells count="35">
    <mergeCell ref="B36:F36"/>
    <mergeCell ref="B34:D35"/>
    <mergeCell ref="E34:E35"/>
    <mergeCell ref="F34:F35"/>
    <mergeCell ref="B53:D53"/>
    <mergeCell ref="B52:C52"/>
    <mergeCell ref="B51:D51"/>
    <mergeCell ref="B45:C45"/>
    <mergeCell ref="B47:C47"/>
    <mergeCell ref="B48:C48"/>
    <mergeCell ref="B46:D46"/>
    <mergeCell ref="B49:C49"/>
    <mergeCell ref="B4:F4"/>
    <mergeCell ref="B5:F5"/>
    <mergeCell ref="B6:F6"/>
    <mergeCell ref="B7:F7"/>
    <mergeCell ref="B50:C50"/>
    <mergeCell ref="B33:F33"/>
    <mergeCell ref="B44:D44"/>
    <mergeCell ref="B39:C39"/>
    <mergeCell ref="B40:C40"/>
    <mergeCell ref="B41:C41"/>
    <mergeCell ref="B42:C42"/>
    <mergeCell ref="B43:C43"/>
    <mergeCell ref="B37:C37"/>
    <mergeCell ref="B38:C38"/>
    <mergeCell ref="B30:F30"/>
    <mergeCell ref="B31:F31"/>
    <mergeCell ref="B32:F32"/>
    <mergeCell ref="B11:C11"/>
    <mergeCell ref="B26:C26"/>
    <mergeCell ref="B8:C9"/>
    <mergeCell ref="B10:F10"/>
    <mergeCell ref="B25:F25"/>
    <mergeCell ref="B19:F19"/>
  </mergeCells>
  <printOptions horizontalCentered="1"/>
  <pageMargins left="0" right="0" top="0.35433070866141736" bottom="0.15748031496062992" header="0.31496062992125984" footer="0.31496062992125984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39149EF-FA8F-46AE-9129-C047F712BB0C}">
            <xm:f>fuente1!C2="Resultado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B12:C12 C13</xm:sqref>
        </x14:conditionalFormatting>
        <x14:conditionalFormatting xmlns:xm="http://schemas.microsoft.com/office/excel/2006/main">
          <x14:cfRule type="expression" priority="10" id="{239149EF-FA8F-46AE-9129-C047F712BB0C}">
            <xm:f>fuente1!C4="Resultado total"</xm:f>
            <x14:dxf>
              <font>
                <b/>
                <i val="0"/>
              </font>
              <numFmt numFmtId="167" formatCode="\ \ \ \ \ "/>
              <fill>
                <patternFill>
                  <bgColor theme="0"/>
                </patternFill>
              </fill>
            </x14:dxf>
          </x14:cfRule>
          <xm:sqref>B18:C18 B20:C24 C14:C17 B13:B17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4" t="s">
        <v>17</v>
      </c>
      <c r="C3" s="24" t="s">
        <v>18</v>
      </c>
      <c r="D3" s="24"/>
      <c r="E3" s="24" t="s">
        <v>19</v>
      </c>
      <c r="F3" s="24" t="s">
        <v>20</v>
      </c>
      <c r="G3" s="24"/>
      <c r="H3" s="24"/>
      <c r="I3" s="24"/>
      <c r="J3" s="24"/>
      <c r="K3" s="24"/>
    </row>
    <row r="4" spans="2:11" x14ac:dyDescent="0.2">
      <c r="B4" s="26" t="s">
        <v>58</v>
      </c>
      <c r="C4" s="26" t="s">
        <v>60</v>
      </c>
      <c r="D4" s="24"/>
      <c r="E4" s="24" t="str">
        <f>+VLOOKUP(MID(B4,4,3),$I$4:$J$15,2,FALSE)</f>
        <v>Enero</v>
      </c>
      <c r="F4" s="24" t="str">
        <f>+VLOOKUP(RIGHT(B4,3),$I$4:$J$15,2,FALSE)</f>
        <v>Marzo</v>
      </c>
      <c r="G4" s="24"/>
      <c r="H4" s="24"/>
      <c r="I4" s="24" t="s">
        <v>23</v>
      </c>
      <c r="J4" s="24" t="s">
        <v>21</v>
      </c>
      <c r="K4" s="25" t="s">
        <v>24</v>
      </c>
    </row>
    <row r="5" spans="2:11" x14ac:dyDescent="0.2">
      <c r="B5" s="24"/>
      <c r="C5" s="24"/>
      <c r="D5" s="24"/>
      <c r="E5" s="24" t="str">
        <f>+VLOOKUP(E4,$J$4:$K$15,2,FALSE)</f>
        <v>01</v>
      </c>
      <c r="F5" s="24" t="str">
        <f>+VLOOKUP(F4,$J$4:$K$15,2,FALSE)</f>
        <v>03</v>
      </c>
      <c r="G5" s="24"/>
      <c r="H5" s="24"/>
      <c r="I5" s="24" t="s">
        <v>26</v>
      </c>
      <c r="J5" s="24" t="s">
        <v>27</v>
      </c>
      <c r="K5" s="25" t="s">
        <v>28</v>
      </c>
    </row>
    <row r="6" spans="2:11" x14ac:dyDescent="0.2">
      <c r="B6" s="24" t="s">
        <v>29</v>
      </c>
      <c r="C6" s="24"/>
      <c r="D6" s="24"/>
      <c r="E6" s="24"/>
      <c r="F6" s="24"/>
      <c r="G6" s="24"/>
      <c r="H6" s="24"/>
      <c r="I6" s="24" t="s">
        <v>30</v>
      </c>
      <c r="J6" s="24" t="s">
        <v>22</v>
      </c>
      <c r="K6" s="25" t="s">
        <v>25</v>
      </c>
    </row>
    <row r="7" spans="2:11" x14ac:dyDescent="0.2">
      <c r="B7" s="24"/>
      <c r="C7" s="24"/>
      <c r="D7" s="24"/>
      <c r="E7" s="24"/>
      <c r="F7" s="24"/>
      <c r="G7" s="24"/>
      <c r="H7" s="24"/>
      <c r="I7" s="24" t="s">
        <v>31</v>
      </c>
      <c r="J7" s="24" t="s">
        <v>32</v>
      </c>
      <c r="K7" s="25" t="s">
        <v>33</v>
      </c>
    </row>
    <row r="8" spans="2:11" x14ac:dyDescent="0.2">
      <c r="B8" s="24"/>
      <c r="C8" s="24"/>
      <c r="D8" s="24"/>
      <c r="E8" s="24"/>
      <c r="F8" s="24"/>
      <c r="G8" s="24"/>
      <c r="H8" s="24"/>
      <c r="I8" s="24" t="s">
        <v>34</v>
      </c>
      <c r="J8" s="24" t="s">
        <v>35</v>
      </c>
      <c r="K8" s="25" t="s">
        <v>36</v>
      </c>
    </row>
    <row r="9" spans="2:11" x14ac:dyDescent="0.2">
      <c r="B9" s="24"/>
      <c r="C9" s="24"/>
      <c r="D9" s="24"/>
      <c r="E9" s="24"/>
      <c r="F9" s="24"/>
      <c r="G9" s="24"/>
      <c r="H9" s="24"/>
      <c r="I9" s="24" t="s">
        <v>37</v>
      </c>
      <c r="J9" s="24" t="s">
        <v>38</v>
      </c>
      <c r="K9" s="25" t="s">
        <v>39</v>
      </c>
    </row>
    <row r="10" spans="2:11" x14ac:dyDescent="0.2">
      <c r="B10" s="24" t="str">
        <f>CONCATENATE("Periodo de ", E4, " a ",F4," del ","20"&amp;C4)</f>
        <v>Periodo de Enero a Marzo del 2020</v>
      </c>
      <c r="C10" s="24"/>
      <c r="D10" s="24"/>
      <c r="E10" s="24"/>
      <c r="F10" s="24"/>
      <c r="G10" s="24"/>
      <c r="H10" s="24"/>
      <c r="I10" s="24" t="s">
        <v>40</v>
      </c>
      <c r="J10" s="24" t="s">
        <v>41</v>
      </c>
      <c r="K10" s="25" t="s">
        <v>42</v>
      </c>
    </row>
    <row r="11" spans="2:11" x14ac:dyDescent="0.2">
      <c r="B11" s="24"/>
      <c r="C11" s="24"/>
      <c r="D11" s="24"/>
      <c r="E11" s="24"/>
      <c r="F11" s="24"/>
      <c r="G11" s="24"/>
      <c r="H11" s="24"/>
      <c r="I11" s="24" t="s">
        <v>43</v>
      </c>
      <c r="J11" s="24" t="s">
        <v>44</v>
      </c>
      <c r="K11" s="25" t="s">
        <v>45</v>
      </c>
    </row>
    <row r="12" spans="2:11" x14ac:dyDescent="0.2">
      <c r="B12" s="24"/>
      <c r="C12" s="24"/>
      <c r="D12" s="24"/>
      <c r="E12" s="24"/>
      <c r="F12" s="24"/>
      <c r="G12" s="24"/>
      <c r="H12" s="24"/>
      <c r="I12" s="24" t="s">
        <v>46</v>
      </c>
      <c r="J12" s="24" t="s">
        <v>47</v>
      </c>
      <c r="K12" s="25" t="s">
        <v>48</v>
      </c>
    </row>
    <row r="13" spans="2:11" x14ac:dyDescent="0.2">
      <c r="B13" s="24"/>
      <c r="C13" s="24"/>
      <c r="D13" s="24"/>
      <c r="E13" s="24"/>
      <c r="F13" s="24"/>
      <c r="G13" s="24"/>
      <c r="H13" s="24"/>
      <c r="I13" s="24" t="s">
        <v>49</v>
      </c>
      <c r="J13" s="24" t="s">
        <v>50</v>
      </c>
      <c r="K13" s="25" t="s">
        <v>51</v>
      </c>
    </row>
    <row r="14" spans="2:11" x14ac:dyDescent="0.2">
      <c r="B14" s="24"/>
      <c r="C14" s="24"/>
      <c r="D14" s="24"/>
      <c r="E14" s="24"/>
      <c r="F14" s="24"/>
      <c r="G14" s="24"/>
      <c r="H14" s="24"/>
      <c r="I14" s="24" t="s">
        <v>52</v>
      </c>
      <c r="J14" s="24" t="s">
        <v>53</v>
      </c>
      <c r="K14" s="25" t="s">
        <v>54</v>
      </c>
    </row>
    <row r="15" spans="2:11" x14ac:dyDescent="0.2">
      <c r="B15" s="24"/>
      <c r="C15" s="24"/>
      <c r="D15" s="24"/>
      <c r="E15" s="24"/>
      <c r="F15" s="24"/>
      <c r="G15" s="24"/>
      <c r="H15" s="24"/>
      <c r="I15" s="24" t="s">
        <v>55</v>
      </c>
      <c r="J15" s="24" t="s">
        <v>56</v>
      </c>
      <c r="K15" s="25" t="s">
        <v>57</v>
      </c>
    </row>
    <row r="17" spans="2:10" ht="15" x14ac:dyDescent="0.25">
      <c r="B17" s="27"/>
      <c r="C17" s="23"/>
      <c r="D17" s="23"/>
      <c r="E17" s="23"/>
      <c r="F17" s="23"/>
      <c r="G17" s="23"/>
      <c r="H17" s="23"/>
      <c r="I17" s="23"/>
      <c r="J17" s="23"/>
    </row>
    <row r="18" spans="2:10" ht="15" x14ac:dyDescent="0.25">
      <c r="B18" s="27"/>
      <c r="C18" s="23"/>
      <c r="D18" s="28"/>
      <c r="E18" s="28"/>
      <c r="F18" s="28"/>
      <c r="G18" s="28"/>
      <c r="H18" s="29"/>
      <c r="I18" s="28"/>
      <c r="J18" s="28"/>
    </row>
    <row r="19" spans="2:10" ht="15" x14ac:dyDescent="0.25">
      <c r="B19" s="27"/>
      <c r="C19" s="23"/>
      <c r="D19" s="28"/>
      <c r="E19" s="28"/>
      <c r="F19" s="28"/>
      <c r="G19" s="28"/>
      <c r="H19" s="29"/>
      <c r="I19" s="28"/>
      <c r="J19" s="28"/>
    </row>
    <row r="20" spans="2:10" ht="15" x14ac:dyDescent="0.25">
      <c r="B20" s="23"/>
      <c r="C20" s="23"/>
      <c r="D20" s="28"/>
      <c r="E20" s="28"/>
      <c r="F20" s="28"/>
      <c r="G20" s="28"/>
      <c r="H20" s="29"/>
      <c r="I20" s="28"/>
      <c r="J20" s="28"/>
    </row>
    <row r="21" spans="2:10" ht="15" x14ac:dyDescent="0.25">
      <c r="B21" s="23"/>
      <c r="C21" s="23"/>
      <c r="D21" s="28"/>
      <c r="E21" s="28"/>
      <c r="F21" s="28"/>
      <c r="G21" s="28"/>
      <c r="H21" s="29"/>
      <c r="I21" s="28"/>
      <c r="J21" s="28"/>
    </row>
    <row r="22" spans="2:10" ht="15" x14ac:dyDescent="0.25">
      <c r="B22" s="23"/>
      <c r="C22" s="23"/>
      <c r="D22" s="28"/>
      <c r="E22" s="28"/>
      <c r="F22" s="28"/>
      <c r="G22" s="28"/>
      <c r="H22" s="29"/>
      <c r="I22" s="28"/>
      <c r="J2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9" t="s">
        <v>16</v>
      </c>
      <c r="C2" s="7" t="s">
        <v>7</v>
      </c>
      <c r="D2" s="8"/>
    </row>
    <row r="3" spans="2:4" ht="15" x14ac:dyDescent="0.25">
      <c r="B3" s="10" t="s">
        <v>13</v>
      </c>
      <c r="C3" s="7" t="s">
        <v>6</v>
      </c>
      <c r="D3" s="8"/>
    </row>
    <row r="4" spans="2:4" x14ac:dyDescent="0.2">
      <c r="B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9" t="s">
        <v>14</v>
      </c>
      <c r="B1" s="9" t="s">
        <v>9</v>
      </c>
      <c r="C1" s="14" t="s">
        <v>10</v>
      </c>
      <c r="D1" s="14" t="s">
        <v>15</v>
      </c>
      <c r="E1" s="14" t="s">
        <v>11</v>
      </c>
    </row>
    <row r="2" spans="1:5" x14ac:dyDescent="0.2">
      <c r="A2" s="10" t="s">
        <v>16</v>
      </c>
      <c r="B2" s="12" t="s">
        <v>12</v>
      </c>
      <c r="C2" s="13" t="e">
        <f ca="1">[1]!BExGetData("DP_1","00O2TQ2O5Z7FG1LQUKBHFL8QD","00O2TQ2O5Z7FNMWESK6OXPA1A","SUMME")</f>
        <v>#NAME?</v>
      </c>
      <c r="D2" s="16" t="e">
        <f ca="1">[1]!BExGetData("DP_1","00O2TQ2O5Z7DXCI5SS43RL13K","00O2TQ2O5Z7FNMWESK6OXPA1A","SUMME")</f>
        <v>#NAME?</v>
      </c>
      <c r="E2" s="15" t="e">
        <f ca="1">[1]!BExGetData("DP_1","00O2TQ2O5Z7FG1LQUKBHFLLDH","00O2TQ2O5Z7FNMWESK6OXPA1A","SUMME")</f>
        <v>#NAME?</v>
      </c>
    </row>
    <row r="3" spans="1:5" x14ac:dyDescent="0.2">
      <c r="A3" s="10" t="s">
        <v>14</v>
      </c>
      <c r="B3" s="10" t="s">
        <v>61</v>
      </c>
      <c r="C3" s="11" t="e">
        <f ca="1">[1]!BExGetData("DP_1","00O2TQ2O5Z7FG1LQUKBHFL8QD","00O2TQ2O5Z7FNMWESK6OXPA1A","RECURSOS BANCA AFIRME, S.A.")</f>
        <v>#NAME?</v>
      </c>
      <c r="D3" s="17" t="e">
        <f ca="1">[1]!BExGetData("DP_1","00O2TQ2O5Z7DXCI5SS43RL13K","00O2TQ2O5Z7FNMWESK6OXPA1A","RECURSOS BANCA AFIRME, S.A.")</f>
        <v>#NAME?</v>
      </c>
      <c r="E3" s="18" t="e">
        <f ca="1">[1]!BExGetData("DP_1","00O2TQ2O5Z7FG1LQUKBHFLLDH","00O2TQ2O5Z7FNMWESK6OXPA1A","RECURSOS BANCA AFIRME, S.A.")</f>
        <v>#NAME?</v>
      </c>
    </row>
    <row r="4" spans="1:5" x14ac:dyDescent="0.2">
      <c r="A4" s="10" t="s">
        <v>14</v>
      </c>
      <c r="B4" s="10" t="s">
        <v>62</v>
      </c>
      <c r="C4" s="11" t="e">
        <f ca="1">[1]!BExGetData("DP_1","00O2TQ2O5Z7FG1LQUKBHFL8QD","00O2TQ2O5Z7FNMWESK6OXPA1A","RECURSOS BANCO DEL BAJÍO. S.A.")</f>
        <v>#NAME?</v>
      </c>
      <c r="D4" s="17" t="e">
        <f ca="1">[1]!BExGetData("DP_1","00O2TQ2O5Z7DXCI5SS43RL13K","00O2TQ2O5Z7FNMWESK6OXPA1A","RECURSOS BANCO DEL BAJÍO. S.A.")</f>
        <v>#NAME?</v>
      </c>
      <c r="E4" s="18" t="e">
        <f ca="1">[1]!BExGetData("DP_1","00O2TQ2O5Z7FG1LQUKBHFLLDH","00O2TQ2O5Z7FNMWESK6OXPA1A","RECURSOS BANCO DEL BAJÍO. S.A.")</f>
        <v>#NAME?</v>
      </c>
    </row>
    <row r="5" spans="1:5" x14ac:dyDescent="0.2">
      <c r="A5" s="10" t="s">
        <v>14</v>
      </c>
      <c r="B5" s="10" t="s">
        <v>63</v>
      </c>
      <c r="C5" s="11" t="e">
        <f ca="1">[1]!BExGetData("DP_1","00O2TQ2O5Z7FG1LQUKBHFL8QD","00O2TQ2O5Z7FNMWESK6OXPA1A","RECURSOS BANOBRAS, S.N.C.")</f>
        <v>#NAME?</v>
      </c>
      <c r="D5" s="17" t="e">
        <f ca="1">[1]!BExGetData("DP_1","00O2TQ2O5Z7DXCI5SS43RL13K","00O2TQ2O5Z7FNMWESK6OXPA1A","RECURSOS BANOBRAS, S.N.C.")</f>
        <v>#NAME?</v>
      </c>
      <c r="E5" s="18" t="e">
        <f ca="1">[1]!BExGetData("DP_1","00O2TQ2O5Z7FG1LQUKBHFLLDH","00O2TQ2O5Z7FNMWESK6OXPA1A","RECURSOS BANOBRAS, S.N.C.")</f>
        <v>#NAME?</v>
      </c>
    </row>
    <row r="6" spans="1:5" x14ac:dyDescent="0.2">
      <c r="A6" s="10" t="s">
        <v>14</v>
      </c>
      <c r="B6" s="10" t="s">
        <v>64</v>
      </c>
      <c r="C6" s="11" t="e">
        <f ca="1">[1]!BExGetData("DP_1","00O2TQ2O5Z7FG1LQUKBHFL8QD","00O2TQ2O5Z7FNMWESK6OXPA1A","RECURSOS BANORTE, S.A.")</f>
        <v>#NAME?</v>
      </c>
      <c r="D6" s="17" t="e">
        <f ca="1">[1]!BExGetData("DP_1","00O2TQ2O5Z7DXCI5SS43RL13K","00O2TQ2O5Z7FNMWESK6OXPA1A","RECURSOS BANORTE, S.A.")</f>
        <v>#NAME?</v>
      </c>
      <c r="E6" s="18" t="e">
        <f ca="1">[1]!BExGetData("DP_1","00O2TQ2O5Z7FG1LQUKBHFLLDH","00O2TQ2O5Z7FNMWESK6OXPA1A","RECURSOS BANORTE, S.A.")</f>
        <v>#NAME?</v>
      </c>
    </row>
    <row r="7" spans="1:5" x14ac:dyDescent="0.2">
      <c r="A7" s="10" t="s">
        <v>14</v>
      </c>
      <c r="B7" s="10" t="s">
        <v>65</v>
      </c>
      <c r="C7" s="11" t="e">
        <f ca="1">[1]!BExGetData("DP_1","00O2TQ2O5Z7FG1LQUKBHFL8QD","00O2TQ2O5Z7FNMWESK6OXPA1A","RECURSOS BANORTE, S.A. 2011")</f>
        <v>#NAME?</v>
      </c>
      <c r="D7" s="17" t="e">
        <f ca="1">[1]!BExGetData("DP_1","00O2TQ2O5Z7DXCI5SS43RL13K","00O2TQ2O5Z7FNMWESK6OXPA1A","RECURSOS BANORTE, S.A. 2011")</f>
        <v>#NAME?</v>
      </c>
      <c r="E7" s="18" t="e">
        <f ca="1">[1]!BExGetData("DP_1","00O2TQ2O5Z7FG1LQUKBHFLLDH","00O2TQ2O5Z7FNMWESK6OXPA1A","RECURSOS BANORTE, S.A. 2011")</f>
        <v>#NAME?</v>
      </c>
    </row>
    <row r="8" spans="1:5" x14ac:dyDescent="0.2">
      <c r="A8" s="10" t="s">
        <v>14</v>
      </c>
      <c r="B8" s="10" t="s">
        <v>66</v>
      </c>
      <c r="C8" s="11" t="e">
        <f ca="1">[1]!BExGetData("DP_1","00O2TQ2O5Z7FG1LQUKBHFL8QD","00O2TQ2O5Z7FNMWESK6OXPA1A","RECURSOS DEXIA, S.A.")</f>
        <v>#NAME?</v>
      </c>
      <c r="D8" s="17" t="e">
        <f ca="1">[1]!BExGetData("DP_1","00O2TQ2O5Z7DXCI5SS43RL13K","00O2TQ2O5Z7FNMWESK6OXPA1A","RECURSOS DEXIA, S.A.")</f>
        <v>#NAME?</v>
      </c>
      <c r="E8" s="18" t="e">
        <f ca="1">[1]!BExGetData("DP_1","00O2TQ2O5Z7FG1LQUKBHFLLDH","00O2TQ2O5Z7FNMWESK6OXPA1A","RECURSOS DEXIA, S.A.")</f>
        <v>#NAME?</v>
      </c>
    </row>
    <row r="13" spans="1:5" x14ac:dyDescent="0.2">
      <c r="A13" s="10"/>
      <c r="B13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Endeudamiento Neto</vt:lpstr>
      <vt:lpstr>Fechas</vt:lpstr>
      <vt:lpstr>Leyendas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SAR</cp:lastModifiedBy>
  <cp:lastPrinted>2021-02-09T23:37:17Z</cp:lastPrinted>
  <dcterms:created xsi:type="dcterms:W3CDTF">2016-02-19T00:12:22Z</dcterms:created>
  <dcterms:modified xsi:type="dcterms:W3CDTF">2021-01-28T17:21:25Z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